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5" i="2"/>
  <c r="C6"/>
  <c r="C7" s="1"/>
  <c r="C11" s="1"/>
  <c r="C6" i="1"/>
  <c r="J29"/>
  <c r="K29" s="1"/>
  <c r="C7"/>
  <c r="C11" s="1"/>
  <c r="J23"/>
  <c r="K23" s="1"/>
  <c r="N33"/>
  <c r="O33" s="1"/>
  <c r="J4"/>
  <c r="K4" s="1"/>
  <c r="J6"/>
  <c r="K6" s="1"/>
  <c r="J10"/>
  <c r="K10" s="1"/>
  <c r="N23"/>
  <c r="O23" s="1"/>
  <c r="N32"/>
  <c r="O32" s="1"/>
  <c r="J8"/>
  <c r="K8" s="1"/>
  <c r="J43"/>
  <c r="K43" s="1"/>
  <c r="N17"/>
  <c r="O17" s="1"/>
  <c r="J31"/>
  <c r="K31" s="1"/>
  <c r="N42"/>
  <c r="O42" s="1"/>
  <c r="N18"/>
  <c r="O18" s="1"/>
  <c r="J22"/>
  <c r="K22" s="1"/>
  <c r="J16"/>
  <c r="K16" s="1"/>
  <c r="N29"/>
  <c r="O29" s="1"/>
  <c r="N6"/>
  <c r="O6" s="1"/>
  <c r="J20"/>
  <c r="K20" s="1"/>
  <c r="J3"/>
  <c r="K3" s="1"/>
  <c r="N24"/>
  <c r="O24" s="1"/>
  <c r="N38"/>
  <c r="O38" s="1"/>
  <c r="J17"/>
  <c r="K17" s="1"/>
  <c r="J40"/>
  <c r="K40" s="1"/>
  <c r="N25"/>
  <c r="O25" s="1"/>
  <c r="J5"/>
  <c r="K5" s="1"/>
  <c r="N22"/>
  <c r="O22" s="1"/>
  <c r="J9"/>
  <c r="K9" s="1"/>
  <c r="N26"/>
  <c r="O26" s="1"/>
  <c r="N28"/>
  <c r="O28" s="1"/>
  <c r="N16"/>
  <c r="O16" s="1"/>
  <c r="N7"/>
  <c r="O7" s="1"/>
  <c r="J37"/>
  <c r="K37" s="1"/>
  <c r="N9"/>
  <c r="O9" s="1"/>
  <c r="J24"/>
  <c r="K24" s="1"/>
  <c r="J13"/>
  <c r="K13" s="1"/>
  <c r="N20"/>
  <c r="O20" s="1"/>
  <c r="J28"/>
  <c r="K28" s="1"/>
  <c r="N27"/>
  <c r="O27" s="1"/>
  <c r="N36"/>
  <c r="O36" s="1"/>
  <c r="J34"/>
  <c r="K34" s="1"/>
  <c r="J32"/>
  <c r="K32" s="1"/>
  <c r="D15"/>
  <c r="J25"/>
  <c r="K25" s="1"/>
  <c r="J15"/>
  <c r="K15" s="1"/>
  <c r="J39"/>
  <c r="K39" s="1"/>
  <c r="N39"/>
  <c r="O39" s="1"/>
  <c r="N37"/>
  <c r="O37" s="1"/>
  <c r="J30"/>
  <c r="K30" s="1"/>
  <c r="N10"/>
  <c r="O10" s="1"/>
  <c r="J11"/>
  <c r="K11" s="1"/>
  <c r="N15"/>
  <c r="O15" s="1"/>
  <c r="N11"/>
  <c r="O11" s="1"/>
  <c r="N31"/>
  <c r="O31" s="1"/>
  <c r="N8"/>
  <c r="O8" s="1"/>
  <c r="J38"/>
  <c r="K38" s="1"/>
  <c r="N14"/>
  <c r="O14" s="1"/>
  <c r="N35"/>
  <c r="O35" s="1"/>
  <c r="J36"/>
  <c r="K36" s="1"/>
  <c r="J33"/>
  <c r="K33" s="1"/>
  <c r="J14"/>
  <c r="K14" s="1"/>
  <c r="J27"/>
  <c r="K27" s="1"/>
  <c r="J12"/>
  <c r="K12" s="1"/>
  <c r="N13"/>
  <c r="O13" s="1"/>
  <c r="J19"/>
  <c r="K19" s="1"/>
  <c r="J35"/>
  <c r="K35" s="1"/>
  <c r="N4"/>
  <c r="O4" s="1"/>
  <c r="N30"/>
  <c r="O30" s="1"/>
  <c r="J42"/>
  <c r="K42" s="1"/>
  <c r="J18"/>
  <c r="K18" s="1"/>
  <c r="N40"/>
  <c r="O40" s="1"/>
  <c r="N3"/>
  <c r="O3" s="1"/>
  <c r="N21"/>
  <c r="O21" s="1"/>
  <c r="N41"/>
  <c r="O41" s="1"/>
  <c r="N19"/>
  <c r="O19" s="1"/>
  <c r="J41"/>
  <c r="K41" s="1"/>
  <c r="N5"/>
  <c r="O5" s="1"/>
  <c r="J21"/>
  <c r="K21" s="1"/>
  <c r="J26"/>
  <c r="K26" s="1"/>
  <c r="N12"/>
  <c r="O12" s="1"/>
  <c r="N34"/>
  <c r="O34" s="1"/>
  <c r="J7"/>
  <c r="K7" s="1"/>
</calcChain>
</file>

<file path=xl/sharedStrings.xml><?xml version="1.0" encoding="utf-8"?>
<sst xmlns="http://schemas.openxmlformats.org/spreadsheetml/2006/main" count="70" uniqueCount="36">
  <si>
    <t>P=R+L-T</t>
  </si>
  <si>
    <t>mm</t>
  </si>
  <si>
    <t>deg</t>
  </si>
  <si>
    <t xml:space="preserve">Stroke (S) </t>
  </si>
  <si>
    <t>Stroke/2</t>
  </si>
  <si>
    <t>(calculation help value)</t>
  </si>
  <si>
    <t>distance (T)</t>
  </si>
  <si>
    <t>Angle (alpha)</t>
  </si>
  <si>
    <t>(advance in mm)</t>
  </si>
  <si>
    <t>(advance in degrees)</t>
  </si>
  <si>
    <t xml:space="preserve">Angle: </t>
  </si>
  <si>
    <t xml:space="preserve">Crankshaft Angle in Degrees converted to Distance Before Top Dead Center (BTDC) </t>
  </si>
  <si>
    <t>Input Value in mm</t>
  </si>
  <si>
    <t>Input a (ignition advance in degrees)</t>
  </si>
  <si>
    <t>Calculate crankshaft angle based on distance BTDC:</t>
  </si>
  <si>
    <t>Calculate distance BTDC based on crankshaft angle:</t>
  </si>
  <si>
    <t>Static Angle Worksheet</t>
  </si>
  <si>
    <t>Radius (R)</t>
  </si>
  <si>
    <t>Conrod Length (L)</t>
  </si>
  <si>
    <t>Distance BTDC:</t>
  </si>
  <si>
    <t>Engine Dimensions</t>
  </si>
  <si>
    <t>Model</t>
  </si>
  <si>
    <t>Stroke (S)</t>
  </si>
  <si>
    <t>Kawasaki KH400</t>
  </si>
  <si>
    <t>Kawasaki H1 500</t>
  </si>
  <si>
    <t>Kawasaki H2 750</t>
  </si>
  <si>
    <t>Yamaha RD400</t>
  </si>
  <si>
    <t>Yamaha RD350YPVS/RZ350/Banshee</t>
  </si>
  <si>
    <t>T (igntion advance in mm) Output</t>
  </si>
  <si>
    <t>STEP 1</t>
  </si>
  <si>
    <t>STEP 2</t>
  </si>
  <si>
    <t>(advance in degrees) Output</t>
  </si>
  <si>
    <t>Reference - DO NOT CHANGE</t>
  </si>
  <si>
    <t>input values in blue</t>
  </si>
  <si>
    <t>inch</t>
  </si>
  <si>
    <t>© 2013 Fast from the Past. All rights reserved.</t>
  </si>
</sst>
</file>

<file path=xl/styles.xml><?xml version="1.0" encoding="utf-8"?>
<styleSheet xmlns="http://schemas.openxmlformats.org/spreadsheetml/2006/main">
  <numFmts count="2">
    <numFmt numFmtId="180" formatCode="#,##0.000"/>
    <numFmt numFmtId="182" formatCode="0.0000"/>
  </numFmts>
  <fonts count="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3" fontId="0" fillId="0" borderId="0" xfId="0" applyNumberFormat="1"/>
    <xf numFmtId="0" fontId="1" fillId="0" borderId="0" xfId="0" applyFont="1"/>
    <xf numFmtId="2" fontId="0" fillId="0" borderId="1" xfId="0" applyNumberFormat="1" applyBorder="1"/>
    <xf numFmtId="0" fontId="0" fillId="0" borderId="1" xfId="0" applyBorder="1"/>
    <xf numFmtId="0" fontId="1" fillId="0" borderId="1" xfId="0" applyFont="1" applyBorder="1" applyAlignment="1">
      <alignment horizontal="right"/>
    </xf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3" fontId="0" fillId="0" borderId="3" xfId="0" applyNumberFormat="1" applyBorder="1"/>
    <xf numFmtId="182" fontId="0" fillId="0" borderId="1" xfId="0" applyNumberFormat="1" applyBorder="1"/>
    <xf numFmtId="180" fontId="0" fillId="0" borderId="1" xfId="0" applyNumberFormat="1" applyBorder="1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0" fillId="0" borderId="5" xfId="0" applyFill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6" fillId="0" borderId="6" xfId="0" applyFont="1" applyBorder="1"/>
    <xf numFmtId="0" fontId="5" fillId="0" borderId="1" xfId="0" applyFont="1" applyBorder="1" applyProtection="1">
      <protection locked="0"/>
    </xf>
    <xf numFmtId="182" fontId="5" fillId="0" borderId="1" xfId="0" applyNumberFormat="1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="80" zoomScaleNormal="80" workbookViewId="0">
      <selection activeCell="A20" sqref="A20:D23"/>
    </sheetView>
  </sheetViews>
  <sheetFormatPr defaultRowHeight="12.5"/>
  <cols>
    <col min="1" max="1" width="35.81640625" customWidth="1"/>
    <col min="2" max="2" width="20.81640625" customWidth="1"/>
    <col min="3" max="3" width="10.453125" customWidth="1"/>
    <col min="4" max="4" width="19.81640625" customWidth="1"/>
    <col min="5" max="7" width="2.81640625" customWidth="1"/>
    <col min="8" max="8" width="3.81640625" customWidth="1"/>
    <col min="9" max="9" width="10.81640625" customWidth="1"/>
    <col min="10" max="11" width="8.90625" customWidth="1"/>
    <col min="12" max="12" width="15.81640625" customWidth="1"/>
    <col min="13" max="13" width="10.81640625" customWidth="1"/>
    <col min="14" max="14" width="8.90625" customWidth="1"/>
  </cols>
  <sheetData>
    <row r="1" spans="1:15" ht="18">
      <c r="A1" s="20" t="s">
        <v>16</v>
      </c>
      <c r="I1" s="2" t="s">
        <v>11</v>
      </c>
      <c r="J1" s="2"/>
      <c r="K1" s="2"/>
      <c r="L1" s="2"/>
      <c r="M1" s="2"/>
      <c r="N1" s="2"/>
    </row>
    <row r="2" spans="1:15" ht="13">
      <c r="A2" s="2"/>
      <c r="B2" s="16" t="s">
        <v>33</v>
      </c>
      <c r="I2" s="5" t="s">
        <v>2</v>
      </c>
      <c r="J2" s="5" t="s">
        <v>1</v>
      </c>
      <c r="K2" s="5" t="s">
        <v>34</v>
      </c>
      <c r="L2" s="5"/>
      <c r="M2" s="5" t="s">
        <v>2</v>
      </c>
      <c r="N2" s="5" t="s">
        <v>1</v>
      </c>
      <c r="O2" s="5" t="s">
        <v>34</v>
      </c>
    </row>
    <row r="3" spans="1:15" ht="13">
      <c r="A3" s="6" t="s">
        <v>20</v>
      </c>
      <c r="B3" s="7"/>
      <c r="C3" s="7"/>
      <c r="D3" s="8"/>
      <c r="I3" s="3">
        <v>1.6</v>
      </c>
      <c r="J3" s="10">
        <f>C5+C6*(1-COS((RADIANS(I3))))-SQRT(C5^2-(C6*SIN((RADIANS(I3))))^2)</f>
        <v>1.4525708351555977E-2</v>
      </c>
      <c r="K3" s="10">
        <f>+J3*0.0394</f>
        <v>5.7231290905130543E-4</v>
      </c>
      <c r="L3" s="4"/>
      <c r="M3" s="3">
        <v>20.5</v>
      </c>
      <c r="N3" s="10">
        <f>C5+C6*(1-COS((RADIANS(M3))))-SQRT(C5^2-(C6*SIN((RADIANS(M3))))^2)</f>
        <v>2.3447595780121304</v>
      </c>
      <c r="O3" s="10">
        <f>+N3*0.0394</f>
        <v>9.2383527373677929E-2</v>
      </c>
    </row>
    <row r="4" spans="1:15" ht="13">
      <c r="A4" s="13" t="s">
        <v>12</v>
      </c>
      <c r="B4" s="4" t="s">
        <v>3</v>
      </c>
      <c r="C4" s="22">
        <v>58.8</v>
      </c>
      <c r="D4" s="21" t="s">
        <v>29</v>
      </c>
      <c r="E4" s="15"/>
      <c r="I4" s="3">
        <v>1.7</v>
      </c>
      <c r="J4" s="10">
        <f>C5+C6*(1-COS((RADIANS(I4))))-SQRT(C5^2-(C6*SIN((RADIANS(I4))))^2)</f>
        <v>1.6397944874256609E-2</v>
      </c>
      <c r="K4" s="10">
        <f t="shared" ref="K4:K43" si="0">+J4*0.0394</f>
        <v>6.4607902804571032E-4</v>
      </c>
      <c r="L4" s="4"/>
      <c r="M4" s="3">
        <v>21</v>
      </c>
      <c r="N4" s="10">
        <f>C5+C6*(1-COS((RADIANS(M4))))-SQRT(C5^2-(C6*SIN((RADIANS(M4))))^2)</f>
        <v>2.4584783938884698</v>
      </c>
      <c r="O4" s="10">
        <f t="shared" ref="O4:O42" si="1">+N4*0.0394</f>
        <v>9.6864048719205703E-2</v>
      </c>
    </row>
    <row r="5" spans="1:15" ht="13">
      <c r="A5" s="13" t="s">
        <v>12</v>
      </c>
      <c r="B5" s="13" t="s">
        <v>18</v>
      </c>
      <c r="C5" s="22">
        <v>110</v>
      </c>
      <c r="D5" s="21" t="s">
        <v>30</v>
      </c>
      <c r="E5" s="15"/>
      <c r="I5" s="3">
        <v>1.8</v>
      </c>
      <c r="J5" s="10">
        <f>C5+C6*(1-COS((RADIANS(I5))))-SQRT(C5^2-(C6*SIN((RADIANS(I5))))^2)</f>
        <v>1.8383595860640867E-2</v>
      </c>
      <c r="K5" s="10">
        <f t="shared" si="0"/>
        <v>7.2431367690925009E-4</v>
      </c>
      <c r="L5" s="4"/>
      <c r="M5" s="3">
        <v>21.5</v>
      </c>
      <c r="N5" s="10">
        <f>C5+C6*(1-COS((RADIANS(M5))))-SQRT(C5^2-(C6*SIN((RADIANS(M5))))^2)</f>
        <v>2.574739022491471</v>
      </c>
      <c r="O5" s="10">
        <f t="shared" si="1"/>
        <v>0.10144471748616395</v>
      </c>
    </row>
    <row r="6" spans="1:15">
      <c r="A6" s="13" t="s">
        <v>32</v>
      </c>
      <c r="B6" s="13" t="s">
        <v>17</v>
      </c>
      <c r="C6" s="11">
        <f>C4/2</f>
        <v>29.4</v>
      </c>
      <c r="D6" s="4" t="s">
        <v>4</v>
      </c>
      <c r="I6" s="3">
        <v>1.9</v>
      </c>
      <c r="J6" s="10">
        <f>C5+C6*(1-COS((RADIANS(I6))))-SQRT(C5^2-(C6*SIN((RADIANS(I6))))^2)</f>
        <v>2.0482651709187394E-2</v>
      </c>
      <c r="K6" s="10">
        <f t="shared" si="0"/>
        <v>8.0701647734198324E-4</v>
      </c>
      <c r="L6" s="4"/>
      <c r="M6" s="3">
        <v>22</v>
      </c>
      <c r="N6" s="10">
        <f>C5+C6*(1-COS((RADIANS(M6))))-SQRT(C5^2-(C6*SIN((RADIANS(M6))))^2)</f>
        <v>2.6935275791553721</v>
      </c>
      <c r="O6" s="10">
        <f t="shared" si="1"/>
        <v>0.10612498661872165</v>
      </c>
    </row>
    <row r="7" spans="1:15">
      <c r="A7" s="13" t="s">
        <v>32</v>
      </c>
      <c r="B7" s="4" t="s">
        <v>0</v>
      </c>
      <c r="C7" s="4">
        <f>C6+C5-C10</f>
        <v>135.941</v>
      </c>
      <c r="D7" s="4" t="s">
        <v>5</v>
      </c>
      <c r="I7" s="3">
        <v>2</v>
      </c>
      <c r="J7" s="10">
        <f>C5+C6*(1-COS((RADIANS(I7))))-SQRT(C5^2-(C6*SIN((RADIANS(I7))))^2)</f>
        <v>2.2695102270049006E-2</v>
      </c>
      <c r="K7" s="10">
        <f t="shared" si="0"/>
        <v>8.9418702943993081E-4</v>
      </c>
      <c r="L7" s="4"/>
      <c r="M7" s="3">
        <v>22.5</v>
      </c>
      <c r="N7" s="10">
        <f>C5+C6*(1-COS((RADIANS(M7))))-SQRT(C5^2-(C6*SIN((RADIANS(M7))))^2)</f>
        <v>2.8148298861461427</v>
      </c>
      <c r="O7" s="10">
        <f t="shared" si="1"/>
        <v>0.11090429751415802</v>
      </c>
    </row>
    <row r="8" spans="1:15">
      <c r="C8" s="1"/>
      <c r="I8" s="3">
        <v>2.1</v>
      </c>
      <c r="J8" s="10">
        <f>C5+C6*(1-COS((RADIANS(I8))))-SQRT(C5^2-(C6*SIN((RADIANS(I8))))^2)</f>
        <v>2.5020936845194797E-2</v>
      </c>
      <c r="K8" s="10">
        <f t="shared" si="0"/>
        <v>9.8582491170067497E-4</v>
      </c>
      <c r="L8" s="4"/>
      <c r="M8" s="3">
        <v>23</v>
      </c>
      <c r="N8" s="10">
        <f>C5+C6*(1-COS((RADIANS(M8))))-SQRT(C5^2-(C6*SIN((RADIANS(M8))))^2)</f>
        <v>2.9386314749890943</v>
      </c>
      <c r="O8" s="10">
        <f t="shared" si="1"/>
        <v>0.11578208011457031</v>
      </c>
    </row>
    <row r="9" spans="1:15" ht="13">
      <c r="A9" s="6" t="s">
        <v>14</v>
      </c>
      <c r="B9" s="7"/>
      <c r="C9" s="9"/>
      <c r="D9" s="8"/>
      <c r="I9" s="3">
        <v>3</v>
      </c>
      <c r="J9" s="10">
        <f>C5+C6*(1-COS((RADIANS(I9))))-SQRT(C5^2-(C6*SIN((RADIANS(I9))))^2)</f>
        <v>5.1053692218630431E-2</v>
      </c>
      <c r="K9" s="10">
        <f t="shared" si="0"/>
        <v>2.0115154734140391E-3</v>
      </c>
      <c r="L9" s="4"/>
      <c r="M9" s="3">
        <v>23.5</v>
      </c>
      <c r="N9" s="10">
        <f>C5+C6*(1-COS((RADIANS(M9))))-SQRT(C5^2-(C6*SIN((RADIANS(M9))))^2)</f>
        <v>3.0649175888477771</v>
      </c>
      <c r="O9" s="10">
        <f t="shared" si="1"/>
        <v>0.12075775300060242</v>
      </c>
    </row>
    <row r="10" spans="1:15" ht="13">
      <c r="A10" s="13" t="s">
        <v>12</v>
      </c>
      <c r="B10" s="4" t="s">
        <v>6</v>
      </c>
      <c r="C10" s="23">
        <v>3.4590000000000001</v>
      </c>
      <c r="D10" s="4" t="s">
        <v>8</v>
      </c>
      <c r="I10" s="3">
        <v>3.5</v>
      </c>
      <c r="J10" s="10">
        <f>C5+C6*(1-COS((RADIANS(I10))))-SQRT(C5^2-(C6*SIN((RADIANS(I10))))^2)</f>
        <v>6.9480647407203833E-2</v>
      </c>
      <c r="K10" s="10">
        <f t="shared" si="0"/>
        <v>2.7375375078438307E-3</v>
      </c>
      <c r="L10" s="4"/>
      <c r="M10" s="3">
        <v>24</v>
      </c>
      <c r="N10" s="10">
        <f>C5+C6*(1-COS((RADIANS(M10))))-SQRT(C5^2-(C6*SIN((RADIANS(M10))))^2)</f>
        <v>3.1936731849534112</v>
      </c>
      <c r="O10" s="10">
        <f t="shared" si="1"/>
        <v>0.1258307234871644</v>
      </c>
    </row>
    <row r="11" spans="1:15">
      <c r="A11" s="13" t="s">
        <v>31</v>
      </c>
      <c r="B11" s="4" t="s">
        <v>7</v>
      </c>
      <c r="C11" s="3">
        <f>DEGREES(ACOS((C7^2+C6^2-C5^2)/(2*C7*C6)))</f>
        <v>25.001737873569947</v>
      </c>
      <c r="D11" s="4" t="s">
        <v>9</v>
      </c>
      <c r="I11" s="3">
        <v>4</v>
      </c>
      <c r="J11" s="10">
        <f>C5+C6*(1-COS((RADIANS(I11))))-SQRT(C5^2-(C6*SIN((RADIANS(I11))))^2)</f>
        <v>9.0736520589828729E-2</v>
      </c>
      <c r="K11" s="10">
        <f t="shared" si="0"/>
        <v>3.5750189112392517E-3</v>
      </c>
      <c r="L11" s="4"/>
      <c r="M11" s="3">
        <v>24.5</v>
      </c>
      <c r="N11" s="10">
        <f>C5+C6*(1-COS((RADIANS(M11))))-SQRT(C5^2-(C6*SIN((RADIANS(M11))))^2)</f>
        <v>3.3248829370851922</v>
      </c>
      <c r="O11" s="10">
        <f t="shared" si="1"/>
        <v>0.13100038772115657</v>
      </c>
    </row>
    <row r="12" spans="1:15">
      <c r="I12" s="3">
        <v>4.5</v>
      </c>
      <c r="J12" s="10">
        <f>C5+C6*(1-COS((RADIANS(I12))))-SQRT(C5^2-(C6*SIN((RADIANS(I12))))^2)</f>
        <v>0.11481874296465833</v>
      </c>
      <c r="K12" s="10">
        <f t="shared" si="0"/>
        <v>4.5238584728075374E-3</v>
      </c>
      <c r="L12" s="4"/>
      <c r="M12" s="3">
        <v>25</v>
      </c>
      <c r="N12" s="10">
        <f>C5+C6*(1-COS((RADIANS(M12))))-SQRT(C5^2-(C6*SIN((RADIANS(M12))))^2)</f>
        <v>3.4585312381009032</v>
      </c>
      <c r="O12" s="10">
        <f t="shared" si="1"/>
        <v>0.13626613078117558</v>
      </c>
    </row>
    <row r="13" spans="1:15" ht="13">
      <c r="A13" s="6" t="s">
        <v>15</v>
      </c>
      <c r="B13" s="7"/>
      <c r="C13" s="7"/>
      <c r="D13" s="8"/>
      <c r="I13" s="3">
        <v>5</v>
      </c>
      <c r="J13" s="10">
        <f>C5+C6*(1-COS((RADIANS(I13))))-SQRT(C5^2-(C6*SIN((RADIANS(I13))))^2)</f>
        <v>0.14172440445645407</v>
      </c>
      <c r="K13" s="10">
        <f t="shared" si="0"/>
        <v>5.5839415355842898E-3</v>
      </c>
      <c r="L13" s="4"/>
      <c r="M13" s="3">
        <v>25.5</v>
      </c>
      <c r="N13" s="10">
        <f>C5+C6*(1-COS((RADIANS(M13))))-SQRT(C5^2-(C6*SIN((RADIANS(M13))))^2)</f>
        <v>3.5946022025175211</v>
      </c>
      <c r="O13" s="10">
        <f t="shared" si="1"/>
        <v>0.14162732677919032</v>
      </c>
    </row>
    <row r="14" spans="1:15" ht="13">
      <c r="A14" s="13" t="s">
        <v>13</v>
      </c>
      <c r="B14" s="4" t="s">
        <v>10</v>
      </c>
      <c r="C14" s="22">
        <v>25</v>
      </c>
      <c r="D14" s="4"/>
      <c r="I14" s="3">
        <v>5.5</v>
      </c>
      <c r="J14" s="10">
        <f>C5+C6*(1-COS((RADIANS(I14))))-SQRT(C5^2-(C6*SIN((RADIANS(I14))))^2)</f>
        <v>0.17145025417899262</v>
      </c>
      <c r="K14" s="10">
        <f t="shared" si="0"/>
        <v>6.7551400146523086E-3</v>
      </c>
      <c r="L14" s="4"/>
      <c r="M14" s="3">
        <v>26</v>
      </c>
      <c r="N14" s="10">
        <f>C5+C6*(1-COS((RADIANS(M14))))-SQRT(C5^2-(C6*SIN((RADIANS(M14))))^2)</f>
        <v>3.7330796691419863</v>
      </c>
      <c r="O14" s="10">
        <f t="shared" si="1"/>
        <v>0.14708333896419426</v>
      </c>
    </row>
    <row r="15" spans="1:15">
      <c r="A15" s="13" t="s">
        <v>28</v>
      </c>
      <c r="B15" s="13" t="s">
        <v>19</v>
      </c>
      <c r="C15" s="4"/>
      <c r="D15" s="10">
        <f>C5+C6*(1-COS((RADIANS(C14))))-SQRT(C5^2-(C6*SIN((RADIANS(C14))))^2)</f>
        <v>3.4585312381009032</v>
      </c>
      <c r="I15" s="3">
        <v>6</v>
      </c>
      <c r="J15" s="10">
        <f>C5+C6*(1-COS((RADIANS(I15))))-SQRT(C5^2-(C6*SIN((RADIANS(I15))))^2)</f>
        <v>0.20399270095202837</v>
      </c>
      <c r="K15" s="10">
        <f t="shared" si="0"/>
        <v>8.0373124175099168E-3</v>
      </c>
      <c r="L15" s="4"/>
      <c r="M15" s="3">
        <v>26.5</v>
      </c>
      <c r="N15" s="10">
        <f>C5+C6*(1-COS((RADIANS(M15))))-SQRT(C5^2-(C6*SIN((RADIANS(M15))))^2)</f>
        <v>3.8739472037512144</v>
      </c>
      <c r="O15" s="10">
        <f t="shared" si="1"/>
        <v>0.15263351982779783</v>
      </c>
    </row>
    <row r="16" spans="1:15">
      <c r="I16" s="3">
        <v>6.5</v>
      </c>
      <c r="J16" s="10">
        <f>C5+C6*(1-COS((RADIANS(I16))))-SQRT(C5^2-(C6*SIN((RADIANS(I16))))^2)</f>
        <v>0.23934781387224291</v>
      </c>
      <c r="K16" s="10">
        <f t="shared" si="0"/>
        <v>9.43030386656637E-3</v>
      </c>
      <c r="L16" s="4"/>
      <c r="M16" s="3">
        <v>27</v>
      </c>
      <c r="N16" s="10">
        <f>C5+C6*(1-COS((RADIANS(M16))))-SQRT(C5^2-(C6*SIN((RADIANS(M16))))^2)</f>
        <v>4.017188101821759</v>
      </c>
      <c r="O16" s="10">
        <f t="shared" si="1"/>
        <v>0.15827721121177729</v>
      </c>
    </row>
    <row r="17" spans="1:15">
      <c r="I17" s="3">
        <v>7</v>
      </c>
      <c r="J17" s="10">
        <f>C5+C6*(1-COS((RADIANS(I17))))-SQRT(C5^2-(C6*SIN((RADIANS(I17))))^2)</f>
        <v>0.27751132293883529</v>
      </c>
      <c r="K17" s="10">
        <f t="shared" si="0"/>
        <v>1.093394612379011E-2</v>
      </c>
      <c r="L17" s="4"/>
      <c r="M17" s="3">
        <v>27.5</v>
      </c>
      <c r="N17" s="10">
        <f>C5+C6*(1-COS((RADIANS(M17))))-SQRT(C5^2-(C6*SIN((RADIANS(M17))))^2)</f>
        <v>4.1627853913082475</v>
      </c>
      <c r="O17" s="10">
        <f t="shared" si="1"/>
        <v>0.16401374441754493</v>
      </c>
    </row>
    <row r="18" spans="1:15">
      <c r="I18" s="3">
        <v>7.5</v>
      </c>
      <c r="J18" s="10">
        <f>C5+C6*(1-COS((RADIANS(I18))))-SQRT(C5^2-(C6*SIN((RADIANS(I18))))^2)</f>
        <v>0.31847861973317038</v>
      </c>
      <c r="K18" s="10">
        <f t="shared" si="0"/>
        <v>1.2548057617486912E-2</v>
      </c>
      <c r="L18" s="4"/>
      <c r="M18" s="3">
        <v>28</v>
      </c>
      <c r="N18" s="10">
        <f>C5+C6*(1-COS((RADIANS(M18))))-SQRT(C5^2-(C6*SIN((RADIANS(M18))))^2)</f>
        <v>4.31072183547073</v>
      </c>
      <c r="O18" s="10">
        <f t="shared" si="1"/>
        <v>0.16984244031754675</v>
      </c>
    </row>
    <row r="19" spans="1:15">
      <c r="I19" s="3">
        <v>8</v>
      </c>
      <c r="J19" s="10">
        <f>C5+C6*(1-COS((RADIANS(I19))))-SQRT(C5^2-(C6*SIN((RADIANS(I19))))^2)</f>
        <v>0.36224475815274104</v>
      </c>
      <c r="K19" s="10">
        <f t="shared" si="0"/>
        <v>1.4272443471217996E-2</v>
      </c>
      <c r="L19" s="4"/>
      <c r="M19" s="3">
        <v>28.5</v>
      </c>
      <c r="N19" s="10">
        <f>C5+C6*(1-COS((RADIANS(M19))))-SQRT(C5^2-(C6*SIN((RADIANS(M19))))^2)</f>
        <v>4.4609799357503306</v>
      </c>
      <c r="O19" s="10">
        <f t="shared" si="1"/>
        <v>0.17576260946856301</v>
      </c>
    </row>
    <row r="20" spans="1:15" ht="13">
      <c r="A20" s="14" t="s">
        <v>21</v>
      </c>
      <c r="B20" s="17" t="s">
        <v>22</v>
      </c>
      <c r="C20" s="14"/>
      <c r="D20" s="19" t="s">
        <v>18</v>
      </c>
      <c r="I20" s="3">
        <v>8.5</v>
      </c>
      <c r="J20" s="10">
        <f>C5+C6*(1-COS((RADIANS(I20))))-SQRT(C5^2-(C6*SIN((RADIANS(I20))))^2)</f>
        <v>0.40880445519928799</v>
      </c>
      <c r="K20" s="10">
        <f t="shared" si="0"/>
        <v>1.6106895534851947E-2</v>
      </c>
      <c r="L20" s="4"/>
      <c r="M20" s="3">
        <v>29</v>
      </c>
      <c r="N20" s="10">
        <f>C5+C6*(1-COS((RADIANS(M20))))-SQRT(C5^2-(C6*SIN((RADIANS(M20))))^2)</f>
        <v>4.6135419346928472</v>
      </c>
      <c r="O20" s="10">
        <f t="shared" si="1"/>
        <v>0.18177355222689817</v>
      </c>
    </row>
    <row r="21" spans="1:15">
      <c r="A21" s="12" t="s">
        <v>23</v>
      </c>
      <c r="B21" s="18">
        <v>52.3</v>
      </c>
      <c r="D21" s="18">
        <v>100</v>
      </c>
      <c r="I21" s="3">
        <v>9</v>
      </c>
      <c r="J21" s="10">
        <f>C5+C6*(1-COS((RADIANS(I21))))-SQRT(C5^2-(C6*SIN((RADIANS(I21))))^2)</f>
        <v>0.45815209182120498</v>
      </c>
      <c r="K21" s="10">
        <f t="shared" si="0"/>
        <v>1.8051192417755477E-2</v>
      </c>
      <c r="L21" s="4"/>
      <c r="M21" s="3">
        <v>29.5</v>
      </c>
      <c r="N21" s="10">
        <f>C5+C6*(1-COS((RADIANS(M21))))-SQRT(C5^2-(C6*SIN((RADIANS(M21))))^2)</f>
        <v>4.7683898189204115</v>
      </c>
      <c r="O21" s="10">
        <f t="shared" si="1"/>
        <v>0.1878745588654642</v>
      </c>
    </row>
    <row r="22" spans="1:15">
      <c r="A22" s="12" t="s">
        <v>24</v>
      </c>
      <c r="B22" s="18">
        <v>58.8</v>
      </c>
      <c r="D22" s="18">
        <v>117.6</v>
      </c>
      <c r="I22" s="3">
        <v>9.5</v>
      </c>
      <c r="J22" s="10">
        <f>C5+C6*(1-COS((RADIANS(I22))))-SQRT(C5^2-(C6*SIN((RADIANS(I22))))^2)</f>
        <v>0.51028171381003062</v>
      </c>
      <c r="K22" s="10">
        <f t="shared" si="0"/>
        <v>2.0105099524115204E-2</v>
      </c>
      <c r="L22" s="4"/>
      <c r="M22" s="3">
        <v>30</v>
      </c>
      <c r="N22" s="10">
        <f>C5+C6*(1-COS((RADIANS(M22))))-SQRT(C5^2-(C6*SIN((RADIANS(M22))))^2)</f>
        <v>4.9255053221500731</v>
      </c>
      <c r="O22" s="10">
        <f t="shared" si="1"/>
        <v>0.19406490969271287</v>
      </c>
    </row>
    <row r="23" spans="1:15">
      <c r="A23" s="12" t="s">
        <v>25</v>
      </c>
      <c r="B23" s="18">
        <v>63</v>
      </c>
      <c r="D23" s="18">
        <v>126</v>
      </c>
      <c r="I23" s="3">
        <v>10</v>
      </c>
      <c r="J23" s="10">
        <f>C5+C6*(1-COS((RADIANS(I23))))-SQRT(C5^2-(C6*SIN((RADIANS(I23))))^2)</f>
        <v>0.5651870327509414</v>
      </c>
      <c r="K23" s="10">
        <f t="shared" si="0"/>
        <v>2.226836909038709E-2</v>
      </c>
      <c r="L23" s="4"/>
      <c r="M23" s="3">
        <v>30.5</v>
      </c>
      <c r="N23" s="10">
        <f>C5+C6*(1-COS((RADIANS(M23))))-SQRT(C5^2-(C6*SIN((RADIANS(M23))))^2)</f>
        <v>5.0848699282597352</v>
      </c>
      <c r="O23" s="10">
        <f t="shared" si="1"/>
        <v>0.20034387517343355</v>
      </c>
    </row>
    <row r="24" spans="1:15">
      <c r="B24" s="18"/>
      <c r="D24" s="18"/>
      <c r="I24" s="3">
        <v>10.5</v>
      </c>
      <c r="J24" s="10">
        <f>C5+C6*(1-COS((RADIANS(I24))))-SQRT(C5^2-(C6*SIN((RADIANS(I24))))^2)</f>
        <v>0.62286142702744485</v>
      </c>
      <c r="K24" s="10">
        <f t="shared" si="0"/>
        <v>2.4540740224881324E-2</v>
      </c>
      <c r="L24" s="4"/>
      <c r="M24" s="3">
        <v>31</v>
      </c>
      <c r="N24" s="10">
        <f>C5+C6*(1-COS((RADIANS(M24))))-SQRT(C5^2-(C6*SIN((RADIANS(M24))))^2)</f>
        <v>5.2464648744004876</v>
      </c>
      <c r="O24" s="10">
        <f t="shared" si="1"/>
        <v>0.2067107160513792</v>
      </c>
    </row>
    <row r="25" spans="1:15">
      <c r="A25" s="12" t="s">
        <v>26</v>
      </c>
      <c r="B25" s="18">
        <v>62</v>
      </c>
      <c r="D25" s="18">
        <v>115</v>
      </c>
      <c r="I25" s="3">
        <v>11</v>
      </c>
      <c r="J25" s="10">
        <f>C5+C6*(1-COS((RADIANS(I25))))-SQRT(C5^2-(C6*SIN((RADIANS(I25))))^2)</f>
        <v>0.68329794288003143</v>
      </c>
      <c r="K25" s="10">
        <f t="shared" si="0"/>
        <v>2.6921938949473236E-2</v>
      </c>
      <c r="L25" s="4"/>
      <c r="M25" s="3">
        <v>31.5</v>
      </c>
      <c r="N25" s="10">
        <f>C5+C6*(1-COS((RADIANS(M25))))-SQRT(C5^2-(C6*SIN((RADIANS(M25))))^2)</f>
        <v>5.4102711541551542</v>
      </c>
      <c r="O25" s="10">
        <f t="shared" si="1"/>
        <v>0.21316468347371306</v>
      </c>
    </row>
    <row r="26" spans="1:15">
      <c r="A26" s="12" t="s">
        <v>27</v>
      </c>
      <c r="B26" s="18">
        <v>54</v>
      </c>
      <c r="D26" s="18">
        <v>110</v>
      </c>
      <c r="I26" s="3">
        <v>11.5</v>
      </c>
      <c r="J26" s="10">
        <f>C5+C6*(1-COS((RADIANS(I26))))-SQRT(C5^2-(C6*SIN((RADIANS(I26))))^2)</f>
        <v>0.74648929551867127</v>
      </c>
      <c r="K26" s="10">
        <f t="shared" si="0"/>
        <v>2.9411678243435647E-2</v>
      </c>
      <c r="L26" s="4"/>
      <c r="M26" s="3">
        <v>32</v>
      </c>
      <c r="N26" s="10">
        <f>C5+C6*(1-COS((RADIANS(M26))))-SQRT(C5^2-(C6*SIN((RADIANS(M26))))^2)</f>
        <v>5.576269520742656</v>
      </c>
      <c r="O26" s="10">
        <f t="shared" si="1"/>
        <v>0.21970501911726065</v>
      </c>
    </row>
    <row r="27" spans="1:15">
      <c r="I27" s="3">
        <v>12</v>
      </c>
      <c r="J27" s="10">
        <f>C5+C6*(1-COS((RADIANS(I27))))-SQRT(C5^2-(C6*SIN((RADIANS(I27))))^2)</f>
        <v>0.81242787028938324</v>
      </c>
      <c r="K27" s="10">
        <f t="shared" si="0"/>
        <v>3.2009658089401698E-2</v>
      </c>
      <c r="L27" s="4"/>
      <c r="M27" s="3">
        <v>32.5</v>
      </c>
      <c r="N27" s="10">
        <f>C5+C6*(1-COS((RADIANS(M27))))-SQRT(C5^2-(C6*SIN((RADIANS(M27))))^2)</f>
        <v>5.7444404902677206</v>
      </c>
      <c r="O27" s="10">
        <f t="shared" si="1"/>
        <v>0.22633095531654818</v>
      </c>
    </row>
    <row r="28" spans="1:15">
      <c r="I28" s="3">
        <v>12.5</v>
      </c>
      <c r="J28" s="10">
        <f>C5+C6*(1-COS((RADIANS(I28))))-SQRT(C5^2-(C6*SIN((RADIANS(I28))))^2)</f>
        <v>0.88110572389453523</v>
      </c>
      <c r="K28" s="10">
        <f t="shared" si="0"/>
        <v>3.4715565521444683E-2</v>
      </c>
      <c r="L28" s="4"/>
      <c r="M28" s="3">
        <v>33</v>
      </c>
      <c r="N28" s="10">
        <f>C5+C6*(1-COS((RADIANS(M28))))-SQRT(C5^2-(C6*SIN((RADIANS(M28))))^2)</f>
        <v>5.9147643450154277</v>
      </c>
      <c r="O28" s="10">
        <f t="shared" si="1"/>
        <v>0.23304171519360783</v>
      </c>
    </row>
    <row r="29" spans="1:15">
      <c r="A29" t="s">
        <v>35</v>
      </c>
      <c r="I29" s="3">
        <v>13</v>
      </c>
      <c r="J29" s="10">
        <f>C5+C6*(1-COS((RADIANS(I29))))-SQRT(C5^2-(C6*SIN((RADIANS(I29))))^2)</f>
        <v>0.95251458566688996</v>
      </c>
      <c r="K29" s="10">
        <f t="shared" si="0"/>
        <v>3.7529074675275463E-2</v>
      </c>
      <c r="L29" s="4"/>
      <c r="M29" s="3">
        <v>33.5</v>
      </c>
      <c r="N29" s="10">
        <f>C5+C6*(1-COS((RADIANS(M29))))-SQRT(C5^2-(C6*SIN((RADIANS(M29))))^2)</f>
        <v>6.0872211367901343</v>
      </c>
      <c r="O29" s="10">
        <f t="shared" si="1"/>
        <v>0.23983651278953128</v>
      </c>
    </row>
    <row r="30" spans="1:15">
      <c r="I30" s="3">
        <v>13.5</v>
      </c>
      <c r="J30" s="10">
        <f>C5+C6*(1-COS((RADIANS(I30))))-SQRT(C5^2-(C6*SIN((RADIANS(I30))))^2)</f>
        <v>1.0266458588974103</v>
      </c>
      <c r="K30" s="10">
        <f t="shared" si="0"/>
        <v>4.0449846840557968E-2</v>
      </c>
      <c r="L30" s="4"/>
      <c r="M30" s="3">
        <v>34</v>
      </c>
      <c r="N30" s="10">
        <f>C5+C6*(1-COS((RADIANS(M30))))-SQRT(C5^2-(C6*SIN((RADIANS(M30))))^2)</f>
        <v>6.2617906902985823</v>
      </c>
      <c r="O30" s="10">
        <f t="shared" si="1"/>
        <v>0.24671455319776411</v>
      </c>
    </row>
    <row r="31" spans="1:15">
      <c r="I31" s="3">
        <v>14</v>
      </c>
      <c r="J31" s="10">
        <f>C5+C6*(1-COS((RADIANS(I31))))-SQRT(C5^2-(C6*SIN((RADIANS(I31))))^2)</f>
        <v>1.1034906222167109</v>
      </c>
      <c r="K31" s="10">
        <f t="shared" si="0"/>
        <v>4.3477530515338404E-2</v>
      </c>
      <c r="L31" s="4"/>
      <c r="M31" s="3">
        <v>34.5</v>
      </c>
      <c r="N31" s="10">
        <f>C5+C6*(1-COS((RADIANS(M31))))-SQRT(C5^2-(C6*SIN((RADIANS(M31))))^2)</f>
        <v>6.4384526065760355</v>
      </c>
      <c r="O31" s="10">
        <f t="shared" si="1"/>
        <v>0.2536750326990958</v>
      </c>
    </row>
    <row r="32" spans="1:15">
      <c r="I32" s="3">
        <v>14.5</v>
      </c>
      <c r="J32" s="10">
        <f>C5+C6*(1-COS((RADIANS(I32))))-SQRT(C5^2-(C6*SIN((RADIANS(I32))))^2)</f>
        <v>1.1830396310300131</v>
      </c>
      <c r="K32" s="10">
        <f t="shared" si="0"/>
        <v>4.6611761462582516E-2</v>
      </c>
      <c r="L32" s="4"/>
      <c r="M32" s="3">
        <v>35</v>
      </c>
      <c r="N32" s="10">
        <f>C5+C6*(1-COS((RADIANS(M32))))-SQRT(C5^2-(C6*SIN((RADIANS(M32))))^2)</f>
        <v>6.6171862664557892</v>
      </c>
      <c r="O32" s="10">
        <f t="shared" si="1"/>
        <v>0.26071713889835807</v>
      </c>
    </row>
    <row r="33" spans="9:15">
      <c r="I33" s="3">
        <v>15</v>
      </c>
      <c r="J33" s="10">
        <f>C5+C6*(1-COS((RADIANS(I33))))-SQRT(C5^2-(C6*SIN((RADIANS(I33))))^2)</f>
        <v>1.2652833190055759</v>
      </c>
      <c r="K33" s="10">
        <f t="shared" si="0"/>
        <v>4.9852162768819687E-2</v>
      </c>
      <c r="L33" s="4"/>
      <c r="M33" s="3">
        <v>35.5</v>
      </c>
      <c r="N33" s="10">
        <f>C5+C6*(1-COS((RADIANS(M33))))-SQRT(C5^2-(C6*SIN((RADIANS(M33))))^2)</f>
        <v>6.7979708340806866</v>
      </c>
      <c r="O33" s="10">
        <f t="shared" si="1"/>
        <v>0.26784005086277901</v>
      </c>
    </row>
    <row r="34" spans="9:15">
      <c r="I34" s="3">
        <v>15.5</v>
      </c>
      <c r="J34" s="10">
        <f>C5+C6*(1-COS((RADIANS(I34))))-SQRT(C5^2-(C6*SIN((RADIANS(I34))))^2)</f>
        <v>1.3502117996165595</v>
      </c>
      <c r="K34" s="10">
        <f t="shared" si="0"/>
        <v>5.319834490489244E-2</v>
      </c>
      <c r="L34" s="4"/>
      <c r="M34" s="3">
        <v>36</v>
      </c>
      <c r="N34" s="10">
        <f>C5+C6*(1-COS((RADIANS(M34))))-SQRT(C5^2-(C6*SIN((RADIANS(M34))))^2)</f>
        <v>6.9807852604567415</v>
      </c>
      <c r="O34" s="10">
        <f t="shared" si="1"/>
        <v>0.27504293926199558</v>
      </c>
    </row>
    <row r="35" spans="9:15">
      <c r="I35" s="3">
        <v>16</v>
      </c>
      <c r="J35" s="10">
        <f>C5+C6*(1-COS((RADIANS(I35))))-SQRT(C5^2-(C6*SIN((RADIANS(I35))))^2)</f>
        <v>1.4378148677360798</v>
      </c>
      <c r="K35" s="10">
        <f t="shared" si="0"/>
        <v>5.6649905788801538E-2</v>
      </c>
      <c r="L35" s="4"/>
      <c r="M35" s="3">
        <v>36.5</v>
      </c>
      <c r="N35" s="10">
        <f>C5+C6*(1-COS((RADIANS(M35))))-SQRT(C5^2-(C6*SIN((RADIANS(M35))))^2)</f>
        <v>7.1656082870478599</v>
      </c>
      <c r="O35" s="10">
        <f t="shared" si="1"/>
        <v>0.28232496650968564</v>
      </c>
    </row>
    <row r="36" spans="9:15">
      <c r="I36" s="3">
        <v>16.5</v>
      </c>
      <c r="J36" s="10">
        <f>C5+C6*(1-COS((RADIANS(I36))))-SQRT(C5^2-(C6*SIN((RADIANS(I36))))^2)</f>
        <v>1.5280820012855401</v>
      </c>
      <c r="K36" s="10">
        <f t="shared" si="0"/>
        <v>6.0206430850650278E-2</v>
      </c>
      <c r="L36" s="4"/>
      <c r="M36" s="3">
        <v>37</v>
      </c>
      <c r="N36" s="10">
        <f>C5+C6*(1-COS((RADIANS(M36))))-SQRT(C5^2-(C6*SIN((RADIANS(M36))))^2)</f>
        <v>7.3524184494113882</v>
      </c>
      <c r="O36" s="10">
        <f t="shared" si="1"/>
        <v>0.28968528690680867</v>
      </c>
    </row>
    <row r="37" spans="9:15">
      <c r="I37" s="3">
        <v>17</v>
      </c>
      <c r="J37" s="10">
        <f>C5+C6*(1-COS((RADIANS(I37))))-SQRT(C5^2-(C6*SIN((RADIANS(I38))))^2)</f>
        <v>1.6404833285473615</v>
      </c>
      <c r="K37" s="10">
        <f t="shared" si="0"/>
        <v>6.4635043144766036E-2</v>
      </c>
      <c r="L37" s="4"/>
      <c r="M37" s="3">
        <v>37.5</v>
      </c>
      <c r="N37" s="10">
        <f>C5+C6*(1-COS((RADIANS(M37))))-SQRT(C5^2-(C6*SIN((RADIANS(M37))))^2)</f>
        <v>7.5411940808735523</v>
      </c>
      <c r="O37" s="10">
        <f t="shared" si="1"/>
        <v>0.29712304678641793</v>
      </c>
    </row>
    <row r="38" spans="9:15">
      <c r="I38" s="3">
        <v>17.5</v>
      </c>
      <c r="J38" s="10">
        <f>C5+C6*(1-COS((RADIANS(I38))))-SQRT(C5^2-(C6*SIN((RADIANS(I38))))^2)</f>
        <v>1.7165648018627309</v>
      </c>
      <c r="K38" s="10">
        <f t="shared" si="0"/>
        <v>6.7632653193391595E-2</v>
      </c>
      <c r="L38" s="4"/>
      <c r="M38" s="3">
        <v>38</v>
      </c>
      <c r="N38" s="10">
        <f>C5+C6*(1-COS((RADIANS(M38))))-SQRT(C5^2-(C6*SIN((RADIANS(M38))))^2)</f>
        <v>7.7319133162445723</v>
      </c>
      <c r="O38" s="10">
        <f t="shared" si="1"/>
        <v>0.30463738466003615</v>
      </c>
    </row>
    <row r="39" spans="9:15">
      <c r="I39" s="3">
        <v>18</v>
      </c>
      <c r="J39" s="10">
        <f>C5+C6*(1-COS((RADIANS(I39))))-SQRT(C5^2-(C6*SIN((RADIANS(I39))))^2)</f>
        <v>1.8147578555519459</v>
      </c>
      <c r="K39" s="10">
        <f t="shared" si="0"/>
        <v>7.1501459508746659E-2</v>
      </c>
      <c r="L39" s="4"/>
      <c r="M39" s="3">
        <v>38.5</v>
      </c>
      <c r="N39" s="10">
        <f>C5+C6*(1-COS((RADIANS(M39))))-SQRT(C5^2-(C6*SIN((RADIANS(M39))))^2)</f>
        <v>7.9245540955724181</v>
      </c>
      <c r="O39" s="10">
        <f t="shared" si="1"/>
        <v>0.31222743136555325</v>
      </c>
    </row>
    <row r="40" spans="9:15">
      <c r="I40" s="3">
        <v>18.5</v>
      </c>
      <c r="J40" s="10">
        <f>C5+C6*(1-COS((RADIANS(I40))))-SQRT(C5^2-(C6*SIN((RADIANS(I40))))^2)</f>
        <v>1.9155697516612378</v>
      </c>
      <c r="K40" s="10">
        <f t="shared" si="0"/>
        <v>7.5473448215452765E-2</v>
      </c>
      <c r="L40" s="4"/>
      <c r="M40" s="3">
        <v>39</v>
      </c>
      <c r="N40" s="10">
        <f>C5+C6*(1-COS((RADIANS(M40))))-SQRT(C5^2-(C6*SIN((RADIANS(M40))))^2)</f>
        <v>8.1190941679347475</v>
      </c>
      <c r="O40" s="10">
        <f t="shared" si="1"/>
        <v>0.31989231021662901</v>
      </c>
    </row>
    <row r="41" spans="9:15">
      <c r="I41" s="3">
        <v>19</v>
      </c>
      <c r="J41" s="10">
        <f>C5+C6*(1-COS((RADIANS(I41))))-SQRT(C5^2-(C6*SIN((RADIANS(I41))))^2)</f>
        <v>2.0189884099319073</v>
      </c>
      <c r="K41" s="10">
        <f t="shared" si="0"/>
        <v>7.9548143351317144E-2</v>
      </c>
      <c r="L41" s="4"/>
      <c r="M41" s="3">
        <v>39.5</v>
      </c>
      <c r="N41" s="10">
        <f>C5+C6*(1-COS((RADIANS(M41))))-SQRT(C5^2-(C6*SIN((RADIANS(M41))))^2)</f>
        <v>8.3155110952684339</v>
      </c>
      <c r="O41" s="10">
        <f t="shared" si="1"/>
        <v>0.32763113715357628</v>
      </c>
    </row>
    <row r="42" spans="9:15">
      <c r="I42" s="3">
        <v>19.5</v>
      </c>
      <c r="J42" s="10">
        <f>C5+C6*(1-COS((RADIANS(I42))))-SQRT(C5^2-(C6*SIN((RADIANS(I42))))^2)</f>
        <v>2.1250014441539662</v>
      </c>
      <c r="K42" s="10">
        <f t="shared" si="0"/>
        <v>8.3725056899666264E-2</v>
      </c>
      <c r="L42" s="4"/>
      <c r="M42" s="3">
        <v>40</v>
      </c>
      <c r="N42" s="10">
        <f>C5+C6*(1-COS((RADIANS(M42))))-SQRT(C5^2-(C6*SIN((RADIANS(M42))))^2)</f>
        <v>8.5137822562355723</v>
      </c>
      <c r="O42" s="10">
        <f t="shared" si="1"/>
        <v>0.33544302089568151</v>
      </c>
    </row>
    <row r="43" spans="9:15">
      <c r="I43" s="3">
        <v>20</v>
      </c>
      <c r="J43" s="10">
        <f>C5+C6*(1-COS((RADIANS(I43))))-SQRT(C5^2-(C6*SIN((RADIANS(I43))))^2)</f>
        <v>2.2335961641835098</v>
      </c>
      <c r="K43" s="10">
        <f t="shared" si="0"/>
        <v>8.8003688868830282E-2</v>
      </c>
      <c r="L43" s="4"/>
      <c r="M43" s="4"/>
      <c r="N43" s="10"/>
      <c r="O43" s="4"/>
    </row>
  </sheetData>
  <sheetProtection password="D907" sheet="1"/>
  <phoneticPr fontId="0" type="noConversion"/>
  <pageMargins left="0.75" right="0.75" top="0.49" bottom="0.49" header="0.5" footer="0.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sqref="A1:D15"/>
    </sheetView>
  </sheetViews>
  <sheetFormatPr defaultRowHeight="12.5"/>
  <cols>
    <col min="1" max="1" width="30.7265625" customWidth="1"/>
    <col min="2" max="2" width="17.6328125" customWidth="1"/>
    <col min="3" max="3" width="10.7265625" customWidth="1"/>
    <col min="4" max="4" width="19.26953125" customWidth="1"/>
  </cols>
  <sheetData>
    <row r="1" spans="1:4" ht="18">
      <c r="A1" s="20" t="s">
        <v>16</v>
      </c>
    </row>
    <row r="2" spans="1:4" ht="13">
      <c r="A2" s="2"/>
      <c r="B2" s="16" t="s">
        <v>33</v>
      </c>
    </row>
    <row r="3" spans="1:4" ht="13">
      <c r="A3" s="6" t="s">
        <v>20</v>
      </c>
      <c r="B3" s="7"/>
      <c r="C3" s="7"/>
      <c r="D3" s="8"/>
    </row>
    <row r="4" spans="1:4" ht="13">
      <c r="A4" s="13" t="s">
        <v>12</v>
      </c>
      <c r="B4" s="4" t="s">
        <v>3</v>
      </c>
      <c r="C4" s="22">
        <v>58.8</v>
      </c>
      <c r="D4" s="21" t="s">
        <v>29</v>
      </c>
    </row>
    <row r="5" spans="1:4" ht="13">
      <c r="A5" s="13" t="s">
        <v>12</v>
      </c>
      <c r="B5" s="13" t="s">
        <v>18</v>
      </c>
      <c r="C5" s="22">
        <v>110</v>
      </c>
      <c r="D5" s="21" t="s">
        <v>30</v>
      </c>
    </row>
    <row r="6" spans="1:4">
      <c r="A6" s="13" t="s">
        <v>32</v>
      </c>
      <c r="B6" s="13" t="s">
        <v>17</v>
      </c>
      <c r="C6" s="11">
        <f>C4/2</f>
        <v>29.4</v>
      </c>
      <c r="D6" s="4" t="s">
        <v>4</v>
      </c>
    </row>
    <row r="7" spans="1:4">
      <c r="A7" s="13" t="s">
        <v>32</v>
      </c>
      <c r="B7" s="4" t="s">
        <v>0</v>
      </c>
      <c r="C7" s="4">
        <f>C6+C5-C10</f>
        <v>136.4614</v>
      </c>
      <c r="D7" s="4" t="s">
        <v>5</v>
      </c>
    </row>
    <row r="9" spans="1:4" ht="13">
      <c r="A9" s="6" t="s">
        <v>14</v>
      </c>
      <c r="B9" s="7"/>
      <c r="D9" s="8"/>
    </row>
    <row r="10" spans="1:4" ht="13">
      <c r="A10" s="13" t="s">
        <v>12</v>
      </c>
      <c r="B10" s="4" t="s">
        <v>6</v>
      </c>
      <c r="C10" s="23">
        <v>2.9386000000000001</v>
      </c>
      <c r="D10" s="4" t="s">
        <v>8</v>
      </c>
    </row>
    <row r="11" spans="1:4">
      <c r="A11" s="13" t="s">
        <v>31</v>
      </c>
      <c r="B11" s="4" t="s">
        <v>7</v>
      </c>
      <c r="C11" s="3">
        <f>DEGREES(ACOS((C7^2+C6^2-C5^2)/(2*C7*C6)))</f>
        <v>22.99987414637987</v>
      </c>
      <c r="D11" s="4" t="s">
        <v>9</v>
      </c>
    </row>
    <row r="13" spans="1:4" ht="13">
      <c r="A13" s="6" t="s">
        <v>15</v>
      </c>
      <c r="B13" s="7"/>
    </row>
    <row r="14" spans="1:4" ht="13">
      <c r="A14" s="13" t="s">
        <v>13</v>
      </c>
      <c r="B14" s="4" t="s">
        <v>10</v>
      </c>
      <c r="C14" s="22">
        <v>23</v>
      </c>
    </row>
    <row r="15" spans="1:4">
      <c r="A15" s="13" t="s">
        <v>28</v>
      </c>
      <c r="B15" s="13" t="s">
        <v>19</v>
      </c>
      <c r="C15" s="10">
        <f>C5+C6*(1-COS((RADIANS(C14))))-SQRT(C5^2-(C6*SIN((RADIANS(C14))))^2)</f>
        <v>2.9386314749890943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mraxl</cp:lastModifiedBy>
  <cp:lastPrinted>2006-07-23T12:14:53Z</cp:lastPrinted>
  <dcterms:created xsi:type="dcterms:W3CDTF">2006-07-23T09:37:59Z</dcterms:created>
  <dcterms:modified xsi:type="dcterms:W3CDTF">2015-03-13T15:14:31Z</dcterms:modified>
</cp:coreProperties>
</file>